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hite Oak Township\2026 Meetings\April 14\"/>
    </mc:Choice>
  </mc:AlternateContent>
  <xr:revisionPtr revIDLastSave="0" documentId="8_{30321163-E125-441E-954D-8E289588D79B}" xr6:coauthVersionLast="47" xr6:coauthVersionMax="47" xr10:uidLastSave="{00000000-0000-0000-0000-000000000000}"/>
  <bookViews>
    <workbookView xWindow="-108" yWindow="-108" windowWidth="23256" windowHeight="12456" xr2:uid="{00000000-000D-0000-FFFF-FFFF00000000}"/>
    <workbookView xWindow="-108" yWindow="-108" windowWidth="23256" windowHeight="12456" xr2:uid="{C728B91A-F5D3-4EB3-9E20-A1FCC3B1D184}"/>
  </bookViews>
  <sheets>
    <sheet name="R&amp;B Treasurer's Report " sheetId="3" r:id="rId1"/>
    <sheet name="Township Treasurer's Report" sheetId="2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3" l="1"/>
  <c r="J19" i="4"/>
  <c r="J18" i="4"/>
  <c r="I18" i="4"/>
  <c r="V36" i="4"/>
  <c r="T36" i="4"/>
  <c r="F32" i="3"/>
  <c r="E96" i="2"/>
  <c r="D10" i="4"/>
  <c r="D8" i="4"/>
  <c r="D5" i="4"/>
  <c r="F71" i="2"/>
  <c r="F46" i="2"/>
  <c r="E98" i="3"/>
  <c r="F47" i="3" l="1"/>
  <c r="F74" i="3" l="1"/>
  <c r="E100" i="3" l="1"/>
  <c r="E96" i="3"/>
  <c r="E94" i="3"/>
  <c r="E92" i="3"/>
  <c r="F83" i="3"/>
  <c r="E104" i="2" l="1"/>
  <c r="E102" i="2"/>
  <c r="E100" i="2"/>
  <c r="E98" i="2"/>
  <c r="E106" i="2" l="1"/>
  <c r="E108" i="2"/>
  <c r="F86" i="2" l="1"/>
  <c r="E104" i="3" l="1"/>
  <c r="F85" i="3"/>
  <c r="E90" i="3" s="1"/>
  <c r="F87" i="3" l="1"/>
  <c r="F90" i="2"/>
  <c r="F73" i="2" l="1"/>
  <c r="F92" i="2" s="1"/>
</calcChain>
</file>

<file path=xl/sharedStrings.xml><?xml version="1.0" encoding="utf-8"?>
<sst xmlns="http://schemas.openxmlformats.org/spreadsheetml/2006/main" count="136" uniqueCount="95">
  <si>
    <t xml:space="preserve">Replacement Tax </t>
  </si>
  <si>
    <t xml:space="preserve">Interest </t>
  </si>
  <si>
    <t>Miscellaneous</t>
  </si>
  <si>
    <t>TOTAL REVENUES</t>
  </si>
  <si>
    <t xml:space="preserve">Under $25,000.00
</t>
  </si>
  <si>
    <t xml:space="preserve">TOIRMA </t>
  </si>
  <si>
    <t>Catherine Metsker</t>
  </si>
  <si>
    <t>$25,000.00 - $49,999.99</t>
  </si>
  <si>
    <t>Total</t>
  </si>
  <si>
    <t>TOTAL COMPENSATION</t>
  </si>
  <si>
    <t xml:space="preserve">All other disbursements less
 than ($2,500) </t>
  </si>
  <si>
    <t>Audit Fund Property Taxes</t>
  </si>
  <si>
    <t xml:space="preserve">Town Fund Property Taxes </t>
  </si>
  <si>
    <t>CEMETERY FUND - REVENUE SUMMARY</t>
  </si>
  <si>
    <t>Cemetery Fund Property Taxes</t>
  </si>
  <si>
    <t xml:space="preserve">Miscellaneous </t>
  </si>
  <si>
    <t xml:space="preserve">Community Building Rental </t>
  </si>
  <si>
    <t>Insurance Fund Property Taxes</t>
  </si>
  <si>
    <t>IMRF Fund Property Taxes</t>
  </si>
  <si>
    <t>Social Security Fund Property Taxes</t>
  </si>
  <si>
    <t>General Assistance Fund Property Taxes</t>
  </si>
  <si>
    <t>Interest</t>
  </si>
  <si>
    <t>IMRF Employer Contribution</t>
  </si>
  <si>
    <t xml:space="preserve">Road &amp; Bridge Fund Property Taxes </t>
  </si>
  <si>
    <t>Project Payments</t>
  </si>
  <si>
    <t>TOIRMA Dividend</t>
  </si>
  <si>
    <t>Joint Bridge Fund Property Taxes</t>
  </si>
  <si>
    <t>TOTAL VENDOR EXPENDITURES</t>
  </si>
  <si>
    <t>TOTAL ROAD &amp; BRIDGE EXPENDITURES</t>
  </si>
  <si>
    <t>TOTAL TOWNSHIP EXPENDITURES</t>
  </si>
  <si>
    <t>Building &amp; Equipment Property Taxes</t>
  </si>
  <si>
    <t>FICA</t>
  </si>
  <si>
    <t>Medicare</t>
  </si>
  <si>
    <t xml:space="preserve">TOWNSHIP - BEGINNING BALANCES </t>
  </si>
  <si>
    <t>TOWNSHIP FUND</t>
  </si>
  <si>
    <t>AUDIT FUND</t>
  </si>
  <si>
    <t>INSURANCE FUND</t>
  </si>
  <si>
    <t>IMRF FUND</t>
  </si>
  <si>
    <t>SOCIAL SECURITY FUND</t>
  </si>
  <si>
    <t>GENERAL ASSISTANCE</t>
  </si>
  <si>
    <t>CEMETERY</t>
  </si>
  <si>
    <t xml:space="preserve">TOWNSHIP - ENDING BALANCES </t>
  </si>
  <si>
    <t xml:space="preserve">ROAD &amp; BRIDGE - BEGINNING BALANCES </t>
  </si>
  <si>
    <t>ROAD &amp; BRIDGE</t>
  </si>
  <si>
    <t>JOINT BRIDGE FUND</t>
  </si>
  <si>
    <t>EQUIPMENT &amp; BUILDING FUND</t>
  </si>
  <si>
    <t>PERMANENT ROAD FUND</t>
  </si>
  <si>
    <t>CAPITAL FUND</t>
  </si>
  <si>
    <t xml:space="preserve">ROAD &amp; BRIDGE - ENDING BALANCES </t>
  </si>
  <si>
    <t xml:space="preserve">TOTAL COMPENSATION </t>
  </si>
  <si>
    <t>BUILDING &amp; EQUIPMENT FUND - REVENUE</t>
  </si>
  <si>
    <t xml:space="preserve">JOINT BRIDGE FUND - REVENUE </t>
  </si>
  <si>
    <t>TOWNSHIP TOWN FUND - REVENUE</t>
  </si>
  <si>
    <t>TOWNSHIP AUDIT FUND - REVENUE</t>
  </si>
  <si>
    <t>TOWNSHIP INSURANCE FUND - REVENUE</t>
  </si>
  <si>
    <t xml:space="preserve">TOWNSHIP IMRF FUND - REVENUE </t>
  </si>
  <si>
    <t>TOWNSHIP SOCIAL SECURITY FUND - REVENUE</t>
  </si>
  <si>
    <t>TOWNSHIP GENERAL ASSISTANCE FUND - REVENUE</t>
  </si>
  <si>
    <t>TOWNSHIP TOWN FUND - EXPENDITURE</t>
  </si>
  <si>
    <t>TOWNSHIP AUDIT FUND  - EXPENDITURE</t>
  </si>
  <si>
    <t>TOWNSHIP INSURANCE FUND - EXPENDITURE</t>
  </si>
  <si>
    <t>TOWNSHIP IMRF FUND - EXPENDITURE</t>
  </si>
  <si>
    <t>TOWNSHIP SOCIAL SECURITY FUND - EXPENDITURE</t>
  </si>
  <si>
    <t>TOWNSHIP GENERAL ASSISTANCE FUND - EXPENDITURE</t>
  </si>
  <si>
    <t>TOWNSHIP - COMPENSATION</t>
  </si>
  <si>
    <t>ROAD &amp; BRIDGE FUND - REVENUE</t>
  </si>
  <si>
    <t>ROAD &amp; BRIDGE AUDIT FUND - REVENUE</t>
  </si>
  <si>
    <t>ROAD &amp; BRIDGE INSURANCE FUND - REVENUE</t>
  </si>
  <si>
    <t>ROAD &amp; BRIDGE SOCIAL SECURITY FUND - REVENUE</t>
  </si>
  <si>
    <t>ROAD &amp; BRIDGE FUND - EXPENDITURE</t>
  </si>
  <si>
    <t>ROAD &amp; BRIDGE AUDIT FUND  - EXPENDITURE</t>
  </si>
  <si>
    <t>ROAD &amp; BRIDGE INSURANCE FUND - EXPENDITURE</t>
  </si>
  <si>
    <t>ROAD &amp; BRIDGE SOCIAL SECURITY FUND - EXPENDITURE</t>
  </si>
  <si>
    <t>JOINT BRIDGE FUND - EXPENDITURE</t>
  </si>
  <si>
    <t>BUILDING &amp; EQUIPMENT FUND - EXPENDITURE</t>
  </si>
  <si>
    <t>ROAD &amp; BRIDGE - COMPENSATION</t>
  </si>
  <si>
    <t>CK Accounting</t>
  </si>
  <si>
    <t xml:space="preserve">CEMETERY FUND - EXPENDITURE </t>
  </si>
  <si>
    <t>Randall Lorimor</t>
  </si>
  <si>
    <t>Jill Mohr</t>
  </si>
  <si>
    <t>Peggy Braffet</t>
  </si>
  <si>
    <t>Lacie Walk</t>
  </si>
  <si>
    <t>Danielle Myers</t>
  </si>
  <si>
    <t>Tracy Boitnott</t>
  </si>
  <si>
    <t>Graf - crack sealing</t>
  </si>
  <si>
    <t>SUTA</t>
  </si>
  <si>
    <t xml:space="preserve">Mike Miller </t>
  </si>
  <si>
    <t>Angela Onuma</t>
  </si>
  <si>
    <t>Midstate Asphalt</t>
  </si>
  <si>
    <t>Brady Boitnott</t>
  </si>
  <si>
    <t>Zachery Garrett</t>
  </si>
  <si>
    <t>Maintenace Fees</t>
  </si>
  <si>
    <t>TSR</t>
  </si>
  <si>
    <t>German-Bliss Equip</t>
  </si>
  <si>
    <t>Doug Kaufman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</si>
</sst>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#,##0.00;\-#,##0.00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8"/>
      <name val="Calibri"/>
      <family val="2"/>
    </font>
    <font>
      <sz val="10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4" fontId="1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3" fontId="1" fillId="0" borderId="0" xfId="0" applyNumberFormat="1" applyFont="1"/>
    <xf numFmtId="164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/>
    <xf numFmtId="49" fontId="5" fillId="0" borderId="0" xfId="0" applyNumberFormat="1" applyFont="1"/>
    <xf numFmtId="166" fontId="2" fillId="0" borderId="0" xfId="0" applyNumberFormat="1" applyFont="1"/>
    <xf numFmtId="44" fontId="1" fillId="0" borderId="0" xfId="0" applyNumberFormat="1" applyFont="1"/>
    <xf numFmtId="165" fontId="5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Alignment="1">
      <alignment horizontal="right"/>
    </xf>
    <xf numFmtId="164" fontId="1" fillId="0" borderId="0" xfId="0" applyNumberFormat="1" applyFont="1"/>
    <xf numFmtId="164" fontId="3" fillId="0" borderId="0" xfId="0" applyNumberFormat="1" applyFont="1"/>
    <xf numFmtId="165" fontId="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165" fontId="8" fillId="0" borderId="0" xfId="0" applyNumberFormat="1" applyFont="1"/>
    <xf numFmtId="1" fontId="1" fillId="0" borderId="0" xfId="0" applyNumberFormat="1" applyFont="1"/>
    <xf numFmtId="165" fontId="9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4"/>
  <sheetViews>
    <sheetView tabSelected="1" view="pageLayout" topLeftCell="A42" zoomScaleNormal="100" workbookViewId="0">
      <selection activeCell="F56" sqref="F56"/>
    </sheetView>
    <sheetView tabSelected="1" topLeftCell="A63" workbookViewId="1">
      <selection activeCell="F56" sqref="F56"/>
    </sheetView>
  </sheetViews>
  <sheetFormatPr defaultColWidth="9.109375" defaultRowHeight="13.2" x14ac:dyDescent="0.25"/>
  <cols>
    <col min="1" max="1" width="25.33203125" style="1" customWidth="1"/>
    <col min="2" max="2" width="25.44140625" style="1" customWidth="1"/>
    <col min="3" max="3" width="9.109375" style="1"/>
    <col min="4" max="4" width="29.109375" style="9" bestFit="1" customWidth="1"/>
    <col min="5" max="5" width="12.6640625" style="1" customWidth="1"/>
    <col min="6" max="6" width="12.6640625" style="13" customWidth="1"/>
    <col min="7" max="16384" width="9.109375" style="1"/>
  </cols>
  <sheetData>
    <row r="1" spans="2:8" x14ac:dyDescent="0.25">
      <c r="B1" s="5" t="s">
        <v>42</v>
      </c>
    </row>
    <row r="2" spans="2:8" x14ac:dyDescent="0.25">
      <c r="D2" s="5" t="s">
        <v>43</v>
      </c>
      <c r="E2" s="21">
        <v>230878</v>
      </c>
    </row>
    <row r="3" spans="2:8" x14ac:dyDescent="0.25">
      <c r="B3" s="5"/>
      <c r="E3" s="21"/>
    </row>
    <row r="4" spans="2:8" x14ac:dyDescent="0.25">
      <c r="B4" s="5"/>
      <c r="D4" s="5" t="s">
        <v>35</v>
      </c>
      <c r="E4" s="21">
        <v>-457</v>
      </c>
      <c r="F4" s="22"/>
    </row>
    <row r="5" spans="2:8" x14ac:dyDescent="0.25">
      <c r="B5" s="5"/>
      <c r="E5" s="21"/>
      <c r="F5" s="22"/>
    </row>
    <row r="6" spans="2:8" x14ac:dyDescent="0.25">
      <c r="B6" s="5"/>
      <c r="D6" s="5" t="s">
        <v>36</v>
      </c>
      <c r="E6" s="21">
        <v>2256</v>
      </c>
      <c r="F6" s="22"/>
    </row>
    <row r="7" spans="2:8" x14ac:dyDescent="0.25">
      <c r="B7" s="5"/>
      <c r="E7" s="21"/>
      <c r="F7" s="22"/>
    </row>
    <row r="8" spans="2:8" x14ac:dyDescent="0.25">
      <c r="B8" s="4"/>
      <c r="D8" s="5" t="s">
        <v>38</v>
      </c>
      <c r="E8" s="21">
        <v>2015</v>
      </c>
      <c r="F8" s="22"/>
      <c r="H8" s="21"/>
    </row>
    <row r="9" spans="2:8" x14ac:dyDescent="0.25">
      <c r="B9" s="4"/>
      <c r="D9" s="5"/>
      <c r="E9" s="21"/>
      <c r="F9" s="22"/>
    </row>
    <row r="10" spans="2:8" x14ac:dyDescent="0.25">
      <c r="B10" s="4"/>
      <c r="D10" s="5" t="s">
        <v>44</v>
      </c>
      <c r="E10" s="21">
        <v>61868</v>
      </c>
      <c r="F10" s="22"/>
    </row>
    <row r="11" spans="2:8" x14ac:dyDescent="0.25">
      <c r="B11" s="4"/>
      <c r="D11" s="5"/>
      <c r="E11" s="21"/>
      <c r="F11" s="22"/>
    </row>
    <row r="12" spans="2:8" x14ac:dyDescent="0.25">
      <c r="B12" s="4"/>
      <c r="D12" s="5" t="s">
        <v>45</v>
      </c>
      <c r="E12" s="21">
        <v>296436</v>
      </c>
      <c r="F12" s="22"/>
    </row>
    <row r="13" spans="2:8" x14ac:dyDescent="0.25">
      <c r="B13" s="4"/>
      <c r="D13" s="5"/>
      <c r="E13" s="21"/>
      <c r="F13" s="22"/>
    </row>
    <row r="14" spans="2:8" x14ac:dyDescent="0.25">
      <c r="B14" s="4"/>
      <c r="D14" s="5" t="s">
        <v>46</v>
      </c>
      <c r="E14" s="21">
        <v>0</v>
      </c>
      <c r="F14" s="22"/>
    </row>
    <row r="15" spans="2:8" x14ac:dyDescent="0.25">
      <c r="F15" s="22"/>
    </row>
    <row r="16" spans="2:8" x14ac:dyDescent="0.25">
      <c r="D16" s="5" t="s">
        <v>47</v>
      </c>
      <c r="E16" s="21">
        <v>150000</v>
      </c>
      <c r="F16" s="22"/>
      <c r="G16" s="21"/>
    </row>
    <row r="17" spans="2:6" x14ac:dyDescent="0.25">
      <c r="F17" s="22"/>
    </row>
    <row r="18" spans="2:6" x14ac:dyDescent="0.25">
      <c r="F18" s="22"/>
    </row>
    <row r="19" spans="2:6" x14ac:dyDescent="0.25">
      <c r="B19" s="4"/>
      <c r="F19" s="22"/>
    </row>
    <row r="20" spans="2:6" x14ac:dyDescent="0.25">
      <c r="B20" s="5" t="s">
        <v>65</v>
      </c>
      <c r="F20" s="22"/>
    </row>
    <row r="21" spans="2:6" x14ac:dyDescent="0.25">
      <c r="B21" s="1" t="s">
        <v>23</v>
      </c>
      <c r="D21" s="10"/>
      <c r="F21" s="21">
        <v>44508.4</v>
      </c>
    </row>
    <row r="22" spans="2:6" x14ac:dyDescent="0.25">
      <c r="B22" s="3" t="s">
        <v>0</v>
      </c>
      <c r="D22" s="10"/>
      <c r="F22" s="21">
        <v>2197.29</v>
      </c>
    </row>
    <row r="23" spans="2:6" x14ac:dyDescent="0.25">
      <c r="B23" s="1" t="s">
        <v>1</v>
      </c>
      <c r="D23" s="10"/>
      <c r="F23" s="21">
        <v>6801.17</v>
      </c>
    </row>
    <row r="24" spans="2:6" x14ac:dyDescent="0.25">
      <c r="B24" s="1" t="s">
        <v>91</v>
      </c>
      <c r="D24" s="10"/>
      <c r="F24" s="21">
        <v>2100</v>
      </c>
    </row>
    <row r="25" spans="2:6" x14ac:dyDescent="0.25">
      <c r="B25" s="1" t="s">
        <v>24</v>
      </c>
      <c r="D25" s="10"/>
      <c r="F25" s="21">
        <v>33100.43</v>
      </c>
    </row>
    <row r="26" spans="2:6" x14ac:dyDescent="0.25">
      <c r="B26" s="2" t="s">
        <v>2</v>
      </c>
      <c r="D26" s="10"/>
      <c r="F26" s="21">
        <v>810.3</v>
      </c>
    </row>
    <row r="27" spans="2:6" x14ac:dyDescent="0.25">
      <c r="B27" s="2"/>
      <c r="D27" s="10"/>
      <c r="F27" s="21"/>
    </row>
    <row r="28" spans="2:6" x14ac:dyDescent="0.25">
      <c r="B28" s="5" t="s">
        <v>66</v>
      </c>
      <c r="D28" s="10"/>
      <c r="F28" s="21"/>
    </row>
    <row r="29" spans="2:6" x14ac:dyDescent="0.25">
      <c r="B29" s="1" t="s">
        <v>11</v>
      </c>
      <c r="D29" s="10"/>
      <c r="F29" s="21">
        <v>1886.76</v>
      </c>
    </row>
    <row r="30" spans="2:6" x14ac:dyDescent="0.25">
      <c r="B30" s="2"/>
      <c r="D30" s="10"/>
      <c r="F30" s="21"/>
    </row>
    <row r="31" spans="2:6" x14ac:dyDescent="0.25">
      <c r="B31" s="5" t="s">
        <v>67</v>
      </c>
      <c r="D31" s="10"/>
      <c r="F31" s="21"/>
    </row>
    <row r="32" spans="2:6" x14ac:dyDescent="0.25">
      <c r="B32" s="1" t="s">
        <v>17</v>
      </c>
      <c r="D32" s="10"/>
      <c r="F32" s="21">
        <f>3188.64+0.33</f>
        <v>3188.97</v>
      </c>
    </row>
    <row r="33" spans="1:12" s="4" customFormat="1" x14ac:dyDescent="0.25">
      <c r="B33" s="1" t="s">
        <v>25</v>
      </c>
      <c r="C33" s="1"/>
      <c r="D33" s="10"/>
      <c r="F33" s="21">
        <v>458</v>
      </c>
    </row>
    <row r="34" spans="1:12" x14ac:dyDescent="0.25">
      <c r="D34" s="10"/>
      <c r="F34" s="21"/>
    </row>
    <row r="35" spans="1:12" x14ac:dyDescent="0.25">
      <c r="B35" s="5" t="s">
        <v>68</v>
      </c>
      <c r="D35" s="10"/>
      <c r="F35" s="21"/>
    </row>
    <row r="36" spans="1:12" x14ac:dyDescent="0.25">
      <c r="B36" s="1" t="s">
        <v>19</v>
      </c>
      <c r="D36" s="10"/>
      <c r="F36" s="21">
        <v>279.27</v>
      </c>
    </row>
    <row r="37" spans="1:12" x14ac:dyDescent="0.25">
      <c r="D37" s="10"/>
      <c r="F37" s="21"/>
      <c r="H37" s="17"/>
      <c r="J37" s="9"/>
      <c r="L37" s="18"/>
    </row>
    <row r="38" spans="1:12" x14ac:dyDescent="0.25">
      <c r="B38" s="5" t="s">
        <v>51</v>
      </c>
      <c r="D38" s="10"/>
      <c r="F38" s="21"/>
      <c r="H38" s="17"/>
      <c r="J38" s="9"/>
      <c r="L38" s="18"/>
    </row>
    <row r="39" spans="1:12" x14ac:dyDescent="0.25">
      <c r="B39" s="1" t="s">
        <v>26</v>
      </c>
      <c r="D39" s="10"/>
      <c r="F39" s="21">
        <v>6928.26</v>
      </c>
      <c r="H39" s="17"/>
      <c r="J39" s="9"/>
      <c r="L39" s="18"/>
    </row>
    <row r="40" spans="1:12" x14ac:dyDescent="0.25">
      <c r="B40" s="1" t="s">
        <v>21</v>
      </c>
      <c r="D40" s="10"/>
      <c r="F40" s="21">
        <v>3608.97</v>
      </c>
      <c r="H40" s="17"/>
      <c r="J40" s="9"/>
      <c r="L40" s="18"/>
    </row>
    <row r="41" spans="1:12" x14ac:dyDescent="0.25">
      <c r="D41" s="10"/>
      <c r="F41" s="21"/>
      <c r="H41" s="17"/>
      <c r="J41" s="9"/>
      <c r="L41" s="18"/>
    </row>
    <row r="42" spans="1:12" x14ac:dyDescent="0.25">
      <c r="B42" s="5" t="s">
        <v>50</v>
      </c>
      <c r="D42" s="10"/>
      <c r="F42" s="21"/>
    </row>
    <row r="43" spans="1:12" x14ac:dyDescent="0.25">
      <c r="B43" s="1" t="s">
        <v>30</v>
      </c>
      <c r="D43" s="10"/>
      <c r="F43" s="21">
        <v>6928.26</v>
      </c>
    </row>
    <row r="44" spans="1:12" x14ac:dyDescent="0.25">
      <c r="B44" s="1" t="s">
        <v>21</v>
      </c>
      <c r="D44" s="10"/>
      <c r="F44" s="21">
        <v>3608.97</v>
      </c>
    </row>
    <row r="45" spans="1:12" x14ac:dyDescent="0.25">
      <c r="D45" s="10"/>
      <c r="F45" s="21"/>
    </row>
    <row r="46" spans="1:12" x14ac:dyDescent="0.25">
      <c r="B46" s="4"/>
      <c r="C46" s="4"/>
      <c r="D46" s="14"/>
      <c r="E46" s="4"/>
      <c r="F46" s="21"/>
    </row>
    <row r="47" spans="1:12" s="4" customFormat="1" x14ac:dyDescent="0.25">
      <c r="A47" s="4" t="s">
        <v>3</v>
      </c>
      <c r="B47" s="1"/>
      <c r="C47" s="1"/>
      <c r="D47" s="10"/>
      <c r="E47" s="1"/>
      <c r="F47" s="15">
        <f>SUM(F19:F46)</f>
        <v>116405.05</v>
      </c>
    </row>
    <row r="48" spans="1:12" s="4" customFormat="1" x14ac:dyDescent="0.25">
      <c r="B48" s="1"/>
      <c r="C48" s="1"/>
      <c r="D48" s="10"/>
      <c r="E48" s="1"/>
      <c r="F48" s="15"/>
    </row>
    <row r="49" spans="2:9" s="4" customFormat="1" x14ac:dyDescent="0.25">
      <c r="B49" s="1"/>
      <c r="C49" s="1"/>
      <c r="D49" s="10"/>
      <c r="E49" s="1"/>
      <c r="F49" s="15"/>
    </row>
    <row r="50" spans="2:9" s="4" customFormat="1" x14ac:dyDescent="0.25">
      <c r="B50" s="1"/>
      <c r="C50" s="1"/>
      <c r="D50" s="10"/>
      <c r="E50" s="1"/>
      <c r="F50" s="15"/>
    </row>
    <row r="51" spans="2:9" x14ac:dyDescent="0.25">
      <c r="B51" s="5" t="s">
        <v>69</v>
      </c>
      <c r="F51" s="21"/>
    </row>
    <row r="52" spans="2:9" x14ac:dyDescent="0.25">
      <c r="B52" s="28" t="s">
        <v>88</v>
      </c>
      <c r="F52" s="22">
        <v>5171.8999999999996</v>
      </c>
    </row>
    <row r="53" spans="2:9" x14ac:dyDescent="0.25">
      <c r="B53" s="28" t="s">
        <v>84</v>
      </c>
      <c r="F53" s="22">
        <v>5000</v>
      </c>
    </row>
    <row r="54" spans="2:9" x14ac:dyDescent="0.25">
      <c r="B54" s="28" t="s">
        <v>94</v>
      </c>
      <c r="F54" s="22">
        <v>6705</v>
      </c>
    </row>
    <row r="55" spans="2:9" ht="26.4" x14ac:dyDescent="0.25">
      <c r="B55" s="3" t="s">
        <v>10</v>
      </c>
      <c r="D55" s="12"/>
      <c r="F55" s="21">
        <f>46459.71-1112</f>
        <v>45347.71</v>
      </c>
      <c r="G55" s="21"/>
    </row>
    <row r="56" spans="2:9" x14ac:dyDescent="0.25">
      <c r="B56" s="3"/>
      <c r="D56" s="12"/>
      <c r="F56" s="21"/>
      <c r="G56" s="21"/>
      <c r="I56" s="21"/>
    </row>
    <row r="57" spans="2:9" x14ac:dyDescent="0.25">
      <c r="B57" s="5" t="s">
        <v>70</v>
      </c>
      <c r="F57" s="21"/>
    </row>
    <row r="58" spans="2:9" x14ac:dyDescent="0.25">
      <c r="B58" s="1" t="s">
        <v>10</v>
      </c>
      <c r="F58" s="21">
        <v>337</v>
      </c>
    </row>
    <row r="59" spans="2:9" x14ac:dyDescent="0.25">
      <c r="B59" s="3"/>
      <c r="D59" s="12"/>
      <c r="F59" s="21"/>
    </row>
    <row r="60" spans="2:9" x14ac:dyDescent="0.25">
      <c r="B60" s="5" t="s">
        <v>71</v>
      </c>
      <c r="D60" s="10"/>
      <c r="F60" s="22"/>
    </row>
    <row r="61" spans="2:9" x14ac:dyDescent="0.25">
      <c r="B61" s="1" t="s">
        <v>5</v>
      </c>
      <c r="F61" s="21">
        <v>3229</v>
      </c>
    </row>
    <row r="63" spans="2:9" x14ac:dyDescent="0.25">
      <c r="B63" s="5" t="s">
        <v>72</v>
      </c>
      <c r="D63" s="10"/>
      <c r="F63" s="21"/>
    </row>
    <row r="64" spans="2:9" x14ac:dyDescent="0.25">
      <c r="B64" s="1" t="s">
        <v>31</v>
      </c>
      <c r="F64" s="21">
        <v>496</v>
      </c>
    </row>
    <row r="65" spans="1:8" x14ac:dyDescent="0.25">
      <c r="B65" s="1" t="s">
        <v>32</v>
      </c>
      <c r="F65" s="21">
        <v>120</v>
      </c>
    </row>
    <row r="66" spans="1:8" x14ac:dyDescent="0.25">
      <c r="B66" s="1" t="s">
        <v>85</v>
      </c>
      <c r="F66" s="21">
        <v>0</v>
      </c>
    </row>
    <row r="67" spans="1:8" x14ac:dyDescent="0.25">
      <c r="D67" s="10"/>
      <c r="F67" s="21"/>
    </row>
    <row r="68" spans="1:8" x14ac:dyDescent="0.25">
      <c r="B68" s="5" t="s">
        <v>73</v>
      </c>
      <c r="D68" s="10"/>
      <c r="F68" s="21"/>
    </row>
    <row r="69" spans="1:8" x14ac:dyDescent="0.25">
      <c r="B69" s="1" t="s">
        <v>10</v>
      </c>
      <c r="D69" s="10"/>
      <c r="F69" s="21">
        <v>0</v>
      </c>
    </row>
    <row r="70" spans="1:8" x14ac:dyDescent="0.25">
      <c r="B70" s="3"/>
      <c r="D70" s="10"/>
      <c r="F70" s="21"/>
    </row>
    <row r="71" spans="1:8" x14ac:dyDescent="0.25">
      <c r="A71" s="4"/>
      <c r="B71" s="5" t="s">
        <v>74</v>
      </c>
      <c r="D71" s="10"/>
      <c r="F71" s="16"/>
    </row>
    <row r="72" spans="1:8" x14ac:dyDescent="0.25">
      <c r="B72" s="1" t="s">
        <v>93</v>
      </c>
      <c r="D72" s="12"/>
      <c r="F72" s="21">
        <v>60000</v>
      </c>
    </row>
    <row r="73" spans="1:8" x14ac:dyDescent="0.25">
      <c r="B73" s="3"/>
      <c r="D73" s="12"/>
      <c r="F73" s="21"/>
    </row>
    <row r="74" spans="1:8" x14ac:dyDescent="0.25">
      <c r="A74" s="16" t="s">
        <v>27</v>
      </c>
      <c r="F74" s="16">
        <f>SUM(F51:F73)</f>
        <v>126406.61</v>
      </c>
      <c r="H74" s="21"/>
    </row>
    <row r="75" spans="1:8" x14ac:dyDescent="0.25">
      <c r="B75" s="16"/>
      <c r="C75" s="16"/>
      <c r="D75" s="15"/>
      <c r="E75" s="16"/>
      <c r="F75" s="21"/>
    </row>
    <row r="77" spans="1:8" s="16" customFormat="1" x14ac:dyDescent="0.25">
      <c r="B77" s="1"/>
      <c r="C77" s="1"/>
      <c r="D77" s="9"/>
      <c r="E77" s="1"/>
    </row>
    <row r="78" spans="1:8" x14ac:dyDescent="0.25">
      <c r="B78" s="5" t="s">
        <v>75</v>
      </c>
    </row>
    <row r="79" spans="1:8" ht="15.75" customHeight="1" x14ac:dyDescent="0.25">
      <c r="B79" s="7" t="s">
        <v>4</v>
      </c>
      <c r="C79" s="6"/>
    </row>
    <row r="80" spans="1:8" x14ac:dyDescent="0.25">
      <c r="B80" s="3" t="s">
        <v>89</v>
      </c>
      <c r="F80" s="21">
        <v>1764</v>
      </c>
    </row>
    <row r="81" spans="1:6" x14ac:dyDescent="0.25">
      <c r="B81" s="3" t="s">
        <v>90</v>
      </c>
      <c r="F81" s="21">
        <v>286</v>
      </c>
    </row>
    <row r="83" spans="1:6" x14ac:dyDescent="0.25">
      <c r="B83" s="1" t="s">
        <v>8</v>
      </c>
      <c r="F83" s="21">
        <f>SUM(F80:F82)</f>
        <v>2050</v>
      </c>
    </row>
    <row r="84" spans="1:6" x14ac:dyDescent="0.25">
      <c r="F84" s="21"/>
    </row>
    <row r="85" spans="1:6" x14ac:dyDescent="0.25">
      <c r="A85" s="4" t="s">
        <v>49</v>
      </c>
      <c r="F85" s="16">
        <f>F83</f>
        <v>2050</v>
      </c>
    </row>
    <row r="87" spans="1:6" s="16" customFormat="1" x14ac:dyDescent="0.25">
      <c r="A87" s="16" t="s">
        <v>28</v>
      </c>
      <c r="B87" s="1"/>
      <c r="C87" s="1"/>
      <c r="D87" s="9"/>
      <c r="E87" s="1"/>
      <c r="F87" s="16">
        <f>SUM(F74+F85)</f>
        <v>128456.61</v>
      </c>
    </row>
    <row r="88" spans="1:6" s="16" customFormat="1" x14ac:dyDescent="0.25">
      <c r="B88" s="1"/>
      <c r="C88" s="1"/>
      <c r="D88" s="9"/>
      <c r="E88" s="1"/>
    </row>
    <row r="89" spans="1:6" x14ac:dyDescent="0.25">
      <c r="B89" s="5" t="s">
        <v>48</v>
      </c>
    </row>
    <row r="90" spans="1:6" x14ac:dyDescent="0.25">
      <c r="D90" s="5" t="s">
        <v>43</v>
      </c>
      <c r="E90" s="22">
        <f>E2+SUM(F21:F26)-SUM(F52:F55)-F85</f>
        <v>256120.98000000004</v>
      </c>
      <c r="F90" s="1"/>
    </row>
    <row r="91" spans="1:6" x14ac:dyDescent="0.25">
      <c r="B91" s="5"/>
      <c r="E91" s="13"/>
      <c r="F91" s="1"/>
    </row>
    <row r="92" spans="1:6" x14ac:dyDescent="0.25">
      <c r="B92" s="5"/>
      <c r="D92" s="5" t="s">
        <v>35</v>
      </c>
      <c r="E92" s="22">
        <f>E4+F29-F58</f>
        <v>1092.76</v>
      </c>
      <c r="F92" s="1"/>
    </row>
    <row r="93" spans="1:6" x14ac:dyDescent="0.25">
      <c r="B93" s="5"/>
      <c r="E93" s="22"/>
    </row>
    <row r="94" spans="1:6" x14ac:dyDescent="0.25">
      <c r="B94" s="5"/>
      <c r="D94" s="5" t="s">
        <v>36</v>
      </c>
      <c r="E94" s="22">
        <f>E6+F32+F33-F61</f>
        <v>2673.9699999999993</v>
      </c>
    </row>
    <row r="95" spans="1:6" x14ac:dyDescent="0.25">
      <c r="B95" s="5"/>
      <c r="E95" s="22"/>
    </row>
    <row r="96" spans="1:6" x14ac:dyDescent="0.25">
      <c r="B96" s="4"/>
      <c r="D96" s="5" t="s">
        <v>38</v>
      </c>
      <c r="E96" s="22">
        <f>E8+F36-SUM(F64:F66)</f>
        <v>1678.27</v>
      </c>
    </row>
    <row r="97" spans="2:5" x14ac:dyDescent="0.25">
      <c r="B97" s="4"/>
      <c r="D97" s="5"/>
      <c r="E97" s="22"/>
    </row>
    <row r="98" spans="2:5" x14ac:dyDescent="0.25">
      <c r="B98" s="4"/>
      <c r="D98" s="5" t="s">
        <v>44</v>
      </c>
      <c r="E98" s="22">
        <f>E10+SUM(F39:F40)-F69</f>
        <v>72405.23</v>
      </c>
    </row>
    <row r="99" spans="2:5" x14ac:dyDescent="0.25">
      <c r="B99" s="4"/>
      <c r="D99" s="5"/>
      <c r="E99" s="22"/>
    </row>
    <row r="100" spans="2:5" x14ac:dyDescent="0.25">
      <c r="B100" s="4"/>
      <c r="D100" s="5" t="s">
        <v>45</v>
      </c>
      <c r="E100" s="22">
        <f>E12+SUM(F43:F44)-F72</f>
        <v>246973.22999999998</v>
      </c>
    </row>
    <row r="101" spans="2:5" x14ac:dyDescent="0.25">
      <c r="B101" s="4"/>
      <c r="D101" s="5"/>
      <c r="E101" s="22"/>
    </row>
    <row r="102" spans="2:5" x14ac:dyDescent="0.25">
      <c r="B102" s="4"/>
      <c r="D102" s="5" t="s">
        <v>46</v>
      </c>
      <c r="E102" s="22">
        <v>0</v>
      </c>
    </row>
    <row r="103" spans="2:5" x14ac:dyDescent="0.25">
      <c r="E103" s="22"/>
    </row>
    <row r="104" spans="2:5" x14ac:dyDescent="0.25">
      <c r="D104" s="5" t="s">
        <v>47</v>
      </c>
      <c r="E104" s="22">
        <f>E16</f>
        <v>150000</v>
      </c>
    </row>
  </sheetData>
  <sortState xmlns:xlrd2="http://schemas.microsoft.com/office/spreadsheetml/2017/richdata2" ref="B52:F53">
    <sortCondition descending="1" ref="F52:F53"/>
  </sortState>
  <phoneticPr fontId="7" type="noConversion"/>
  <pageMargins left="0.7" right="0.7" top="0.75" bottom="0.75" header="0.3" footer="0.3"/>
  <pageSetup scale="79" fitToHeight="0" orientation="portrait" horizontalDpi="4294967293" r:id="rId1"/>
  <headerFooter>
    <oddHeader>&amp;C&amp;"Arial,Bold"&amp;12White Oak Township Road &amp; Bridge District Annual Report
Fiscal Year April 1, 2025 - March 31, 2026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J109"/>
  <sheetViews>
    <sheetView view="pageLayout" topLeftCell="A17" zoomScaleNormal="100" workbookViewId="0">
      <selection activeCell="E97" sqref="E97"/>
    </sheetView>
    <sheetView view="pageLayout" zoomScaleNormal="100" workbookViewId="1">
      <selection activeCell="D25" sqref="D25"/>
    </sheetView>
  </sheetViews>
  <sheetFormatPr defaultColWidth="9.109375" defaultRowHeight="13.2" x14ac:dyDescent="0.25"/>
  <cols>
    <col min="1" max="1" width="9.109375" style="1"/>
    <col min="2" max="2" width="25.44140625" style="1" customWidth="1"/>
    <col min="3" max="3" width="9.109375" style="1"/>
    <col min="4" max="4" width="25.5546875" style="9" customWidth="1"/>
    <col min="5" max="5" width="12.6640625" style="21" customWidth="1"/>
    <col min="6" max="6" width="12.6640625" style="13" customWidth="1"/>
    <col min="7" max="7" width="9.109375" style="1"/>
    <col min="8" max="8" width="17.44140625" style="25" customWidth="1"/>
    <col min="9" max="9" width="10.109375" style="23" bestFit="1" customWidth="1"/>
    <col min="10" max="16384" width="9.109375" style="1"/>
  </cols>
  <sheetData>
    <row r="2" spans="2:7" x14ac:dyDescent="0.25">
      <c r="B2" s="5" t="s">
        <v>33</v>
      </c>
      <c r="E2" s="1"/>
    </row>
    <row r="3" spans="2:7" x14ac:dyDescent="0.25">
      <c r="D3" s="5" t="s">
        <v>34</v>
      </c>
      <c r="E3" s="21">
        <v>272700</v>
      </c>
    </row>
    <row r="4" spans="2:7" x14ac:dyDescent="0.25">
      <c r="B4" s="5"/>
    </row>
    <row r="5" spans="2:7" x14ac:dyDescent="0.25">
      <c r="B5" s="5"/>
      <c r="D5" s="5" t="s">
        <v>35</v>
      </c>
      <c r="E5" s="21">
        <v>8708</v>
      </c>
    </row>
    <row r="6" spans="2:7" x14ac:dyDescent="0.25">
      <c r="B6" s="5"/>
    </row>
    <row r="7" spans="2:7" x14ac:dyDescent="0.25">
      <c r="B7" s="5"/>
      <c r="D7" s="5" t="s">
        <v>36</v>
      </c>
      <c r="E7" s="21">
        <v>9990</v>
      </c>
    </row>
    <row r="8" spans="2:7" x14ac:dyDescent="0.25">
      <c r="B8" s="5"/>
    </row>
    <row r="9" spans="2:7" x14ac:dyDescent="0.25">
      <c r="B9" s="4"/>
      <c r="D9" s="5" t="s">
        <v>37</v>
      </c>
      <c r="E9" s="21">
        <v>13625</v>
      </c>
    </row>
    <row r="10" spans="2:7" x14ac:dyDescent="0.25">
      <c r="B10" s="4"/>
      <c r="D10" s="5"/>
    </row>
    <row r="11" spans="2:7" x14ac:dyDescent="0.25">
      <c r="B11" s="4"/>
      <c r="D11" s="5" t="s">
        <v>38</v>
      </c>
      <c r="E11" s="21">
        <v>1738</v>
      </c>
    </row>
    <row r="12" spans="2:7" x14ac:dyDescent="0.25">
      <c r="B12" s="4"/>
      <c r="D12" s="5"/>
    </row>
    <row r="13" spans="2:7" x14ac:dyDescent="0.25">
      <c r="B13" s="4"/>
      <c r="D13" s="5" t="s">
        <v>39</v>
      </c>
      <c r="E13" s="21">
        <v>253694</v>
      </c>
      <c r="G13" s="21"/>
    </row>
    <row r="14" spans="2:7" x14ac:dyDescent="0.25">
      <c r="B14" s="4"/>
      <c r="D14" s="5"/>
    </row>
    <row r="15" spans="2:7" x14ac:dyDescent="0.25">
      <c r="B15" s="4"/>
      <c r="D15" s="5" t="s">
        <v>40</v>
      </c>
      <c r="E15" s="21">
        <v>70525</v>
      </c>
    </row>
    <row r="16" spans="2:7" x14ac:dyDescent="0.25">
      <c r="B16" s="4"/>
      <c r="D16" s="5"/>
    </row>
    <row r="17" spans="2:7" x14ac:dyDescent="0.25">
      <c r="B17" s="5" t="s">
        <v>52</v>
      </c>
      <c r="F17" s="19"/>
    </row>
    <row r="18" spans="2:7" x14ac:dyDescent="0.25">
      <c r="B18" s="3" t="s">
        <v>12</v>
      </c>
      <c r="D18" s="10"/>
      <c r="F18" s="21">
        <v>11577.22</v>
      </c>
    </row>
    <row r="19" spans="2:7" x14ac:dyDescent="0.25">
      <c r="B19" s="3" t="s">
        <v>0</v>
      </c>
      <c r="D19" s="10"/>
      <c r="F19" s="21">
        <v>5266.31</v>
      </c>
    </row>
    <row r="20" spans="2:7" x14ac:dyDescent="0.25">
      <c r="B20" s="1" t="s">
        <v>1</v>
      </c>
      <c r="D20" s="10"/>
      <c r="F20" s="21">
        <v>5754.77</v>
      </c>
    </row>
    <row r="21" spans="2:7" x14ac:dyDescent="0.25">
      <c r="B21" s="1" t="s">
        <v>16</v>
      </c>
      <c r="D21" s="10"/>
      <c r="F21" s="21">
        <v>2400.1</v>
      </c>
    </row>
    <row r="22" spans="2:7" x14ac:dyDescent="0.25">
      <c r="B22" s="2" t="s">
        <v>2</v>
      </c>
      <c r="D22" s="10"/>
      <c r="F22" s="21">
        <v>20</v>
      </c>
    </row>
    <row r="23" spans="2:7" x14ac:dyDescent="0.25">
      <c r="B23" s="2"/>
      <c r="D23" s="10"/>
      <c r="F23" s="21"/>
    </row>
    <row r="24" spans="2:7" x14ac:dyDescent="0.25">
      <c r="B24" s="5" t="s">
        <v>53</v>
      </c>
      <c r="D24" s="10"/>
      <c r="F24" s="21"/>
    </row>
    <row r="25" spans="2:7" x14ac:dyDescent="0.25">
      <c r="B25" s="1" t="s">
        <v>11</v>
      </c>
      <c r="D25" s="10"/>
      <c r="F25" s="21">
        <v>1886.78</v>
      </c>
    </row>
    <row r="26" spans="2:7" x14ac:dyDescent="0.25">
      <c r="B26" s="5"/>
      <c r="D26" s="10"/>
      <c r="F26" s="21"/>
    </row>
    <row r="27" spans="2:7" x14ac:dyDescent="0.25">
      <c r="B27" s="5" t="s">
        <v>54</v>
      </c>
      <c r="D27" s="10"/>
      <c r="F27" s="21"/>
    </row>
    <row r="28" spans="2:7" ht="14.4" x14ac:dyDescent="0.3">
      <c r="B28" s="1" t="s">
        <v>17</v>
      </c>
      <c r="D28" s="10"/>
      <c r="F28" s="21">
        <v>5543.32</v>
      </c>
      <c r="G28"/>
    </row>
    <row r="29" spans="2:7" ht="14.4" x14ac:dyDescent="0.3">
      <c r="B29" s="1" t="s">
        <v>25</v>
      </c>
      <c r="D29" s="10"/>
      <c r="F29" s="21">
        <v>815</v>
      </c>
      <c r="G29"/>
    </row>
    <row r="30" spans="2:7" x14ac:dyDescent="0.25">
      <c r="D30" s="10"/>
      <c r="F30" s="21"/>
    </row>
    <row r="31" spans="2:7" x14ac:dyDescent="0.25">
      <c r="B31" s="5" t="s">
        <v>55</v>
      </c>
      <c r="D31" s="10"/>
      <c r="F31" s="21"/>
    </row>
    <row r="32" spans="2:7" ht="17.25" customHeight="1" x14ac:dyDescent="0.25">
      <c r="B32" s="1" t="s">
        <v>18</v>
      </c>
      <c r="D32" s="10"/>
      <c r="F32" s="21">
        <v>1977.33</v>
      </c>
    </row>
    <row r="33" spans="1:9" x14ac:dyDescent="0.25">
      <c r="D33" s="10"/>
      <c r="F33" s="21"/>
    </row>
    <row r="34" spans="1:9" x14ac:dyDescent="0.25">
      <c r="B34" s="5" t="s">
        <v>56</v>
      </c>
      <c r="D34" s="10"/>
      <c r="F34" s="21"/>
    </row>
    <row r="35" spans="1:9" x14ac:dyDescent="0.25">
      <c r="B35" s="1" t="s">
        <v>19</v>
      </c>
      <c r="D35" s="10"/>
      <c r="F35" s="21">
        <v>4947.1099999999997</v>
      </c>
    </row>
    <row r="36" spans="1:9" x14ac:dyDescent="0.25">
      <c r="D36" s="10"/>
      <c r="F36" s="21"/>
    </row>
    <row r="37" spans="1:9" x14ac:dyDescent="0.25">
      <c r="B37" s="5" t="s">
        <v>57</v>
      </c>
      <c r="D37" s="10"/>
      <c r="F37" s="21"/>
    </row>
    <row r="38" spans="1:9" ht="14.4" x14ac:dyDescent="0.3">
      <c r="B38" s="1" t="s">
        <v>20</v>
      </c>
      <c r="D38" s="10"/>
      <c r="F38" s="21">
        <v>98.11</v>
      </c>
      <c r="G38"/>
    </row>
    <row r="39" spans="1:9" ht="14.4" x14ac:dyDescent="0.3">
      <c r="B39" s="1" t="s">
        <v>21</v>
      </c>
      <c r="D39" s="10"/>
      <c r="F39" s="21">
        <v>7337.97</v>
      </c>
      <c r="G39"/>
    </row>
    <row r="40" spans="1:9" x14ac:dyDescent="0.25">
      <c r="D40" s="10"/>
      <c r="F40" s="21"/>
    </row>
    <row r="41" spans="1:9" x14ac:dyDescent="0.25">
      <c r="B41" s="5" t="s">
        <v>13</v>
      </c>
      <c r="D41" s="10"/>
      <c r="F41" s="21"/>
    </row>
    <row r="42" spans="1:9" ht="14.4" x14ac:dyDescent="0.3">
      <c r="B42" s="1" t="s">
        <v>14</v>
      </c>
      <c r="D42" s="10"/>
      <c r="F42" s="21">
        <v>2079.14</v>
      </c>
      <c r="G42"/>
    </row>
    <row r="43" spans="1:9" ht="14.4" x14ac:dyDescent="0.3">
      <c r="B43" s="1" t="s">
        <v>21</v>
      </c>
      <c r="D43" s="10"/>
      <c r="F43" s="21">
        <v>1371.71</v>
      </c>
      <c r="G43"/>
    </row>
    <row r="44" spans="1:9" ht="14.4" x14ac:dyDescent="0.3">
      <c r="B44" s="1" t="s">
        <v>15</v>
      </c>
      <c r="D44" s="10"/>
      <c r="F44" s="21">
        <v>2100</v>
      </c>
      <c r="G44"/>
    </row>
    <row r="45" spans="1:9" x14ac:dyDescent="0.25">
      <c r="D45" s="10"/>
      <c r="F45" s="21"/>
    </row>
    <row r="46" spans="1:9" s="4" customFormat="1" x14ac:dyDescent="0.25">
      <c r="A46" s="4" t="s">
        <v>3</v>
      </c>
      <c r="D46" s="14"/>
      <c r="E46" s="16"/>
      <c r="F46" s="16">
        <f>SUM(F18:F45)</f>
        <v>53174.87</v>
      </c>
      <c r="H46" s="26"/>
      <c r="I46" s="24"/>
    </row>
    <row r="47" spans="1:9" x14ac:dyDescent="0.25">
      <c r="F47" s="19"/>
    </row>
    <row r="48" spans="1:9" x14ac:dyDescent="0.25">
      <c r="B48" s="5" t="s">
        <v>58</v>
      </c>
      <c r="F48" s="30"/>
    </row>
    <row r="49" spans="2:6" x14ac:dyDescent="0.25">
      <c r="B49" s="25" t="s">
        <v>76</v>
      </c>
      <c r="F49" s="20">
        <v>2770</v>
      </c>
    </row>
    <row r="50" spans="2:6" x14ac:dyDescent="0.25">
      <c r="B50" s="25" t="s">
        <v>92</v>
      </c>
      <c r="F50" s="20">
        <v>13200</v>
      </c>
    </row>
    <row r="51" spans="2:6" x14ac:dyDescent="0.25">
      <c r="B51" s="1" t="s">
        <v>10</v>
      </c>
      <c r="D51" s="12"/>
      <c r="F51" s="21">
        <v>13687.56</v>
      </c>
    </row>
    <row r="52" spans="2:6" x14ac:dyDescent="0.25">
      <c r="B52" s="3"/>
      <c r="D52" s="12"/>
      <c r="F52" s="21"/>
    </row>
    <row r="53" spans="2:6" x14ac:dyDescent="0.25">
      <c r="B53" s="5" t="s">
        <v>59</v>
      </c>
      <c r="F53" s="21"/>
    </row>
    <row r="54" spans="2:6" x14ac:dyDescent="0.25">
      <c r="B54" s="1" t="s">
        <v>10</v>
      </c>
      <c r="F54" s="31">
        <v>4500</v>
      </c>
    </row>
    <row r="55" spans="2:6" x14ac:dyDescent="0.25">
      <c r="B55" s="3"/>
      <c r="D55" s="12"/>
      <c r="F55" s="21"/>
    </row>
    <row r="56" spans="2:6" x14ac:dyDescent="0.25">
      <c r="B56" s="5" t="s">
        <v>60</v>
      </c>
      <c r="D56" s="10"/>
      <c r="F56" s="22"/>
    </row>
    <row r="57" spans="2:6" x14ac:dyDescent="0.25">
      <c r="B57" s="1" t="s">
        <v>5</v>
      </c>
      <c r="F57" s="31">
        <v>5740</v>
      </c>
    </row>
    <row r="58" spans="2:6" x14ac:dyDescent="0.25">
      <c r="F58" s="21"/>
    </row>
    <row r="59" spans="2:6" x14ac:dyDescent="0.25">
      <c r="B59" s="5" t="s">
        <v>61</v>
      </c>
      <c r="D59" s="10"/>
      <c r="F59" s="22"/>
    </row>
    <row r="60" spans="2:6" ht="17.25" customHeight="1" x14ac:dyDescent="0.25">
      <c r="B60" s="1" t="s">
        <v>22</v>
      </c>
      <c r="F60" s="22">
        <v>1234</v>
      </c>
    </row>
    <row r="61" spans="2:6" x14ac:dyDescent="0.25">
      <c r="D61" s="10"/>
      <c r="F61" s="22"/>
    </row>
    <row r="62" spans="2:6" x14ac:dyDescent="0.25">
      <c r="B62" s="5" t="s">
        <v>62</v>
      </c>
      <c r="D62" s="10"/>
      <c r="F62" s="22"/>
    </row>
    <row r="63" spans="2:6" ht="17.25" customHeight="1" x14ac:dyDescent="0.25">
      <c r="B63" s="1" t="s">
        <v>31</v>
      </c>
      <c r="F63" s="22">
        <v>2145.13</v>
      </c>
    </row>
    <row r="64" spans="2:6" ht="17.25" customHeight="1" x14ac:dyDescent="0.25">
      <c r="B64" s="1" t="s">
        <v>32</v>
      </c>
      <c r="F64" s="22">
        <v>501.68</v>
      </c>
    </row>
    <row r="65" spans="1:9" x14ac:dyDescent="0.25">
      <c r="B65" s="1" t="s">
        <v>85</v>
      </c>
      <c r="D65" s="10"/>
      <c r="F65" s="22">
        <v>0</v>
      </c>
    </row>
    <row r="66" spans="1:9" x14ac:dyDescent="0.25">
      <c r="D66" s="10"/>
      <c r="F66" s="22"/>
    </row>
    <row r="67" spans="1:9" x14ac:dyDescent="0.25">
      <c r="B67" s="5" t="s">
        <v>63</v>
      </c>
      <c r="D67" s="10"/>
      <c r="F67" s="22"/>
    </row>
    <row r="68" spans="1:9" x14ac:dyDescent="0.25">
      <c r="B68" s="1" t="s">
        <v>10</v>
      </c>
      <c r="D68" s="10"/>
      <c r="F68" s="29">
        <v>885</v>
      </c>
      <c r="H68" s="1"/>
    </row>
    <row r="69" spans="1:9" x14ac:dyDescent="0.25">
      <c r="D69" s="10"/>
      <c r="F69" s="21"/>
    </row>
    <row r="70" spans="1:9" x14ac:dyDescent="0.25">
      <c r="B70" s="5" t="s">
        <v>77</v>
      </c>
      <c r="D70" s="10"/>
      <c r="F70" s="21"/>
    </row>
    <row r="71" spans="1:9" x14ac:dyDescent="0.25">
      <c r="B71" s="3" t="s">
        <v>86</v>
      </c>
      <c r="F71" s="22">
        <f>2200+352.12</f>
        <v>2552.12</v>
      </c>
    </row>
    <row r="72" spans="1:9" ht="12.75" customHeight="1" x14ac:dyDescent="0.25">
      <c r="F72" s="21"/>
    </row>
    <row r="73" spans="1:9" s="16" customFormat="1" x14ac:dyDescent="0.25">
      <c r="A73" s="16" t="s">
        <v>27</v>
      </c>
      <c r="D73" s="15"/>
      <c r="F73" s="16">
        <f>SUM(F49:F72)</f>
        <v>47215.49</v>
      </c>
      <c r="H73" s="27"/>
      <c r="I73" s="24"/>
    </row>
    <row r="75" spans="1:9" x14ac:dyDescent="0.25">
      <c r="B75" s="5" t="s">
        <v>64</v>
      </c>
    </row>
    <row r="76" spans="1:9" ht="19.5" customHeight="1" x14ac:dyDescent="0.25">
      <c r="B76" s="7" t="s">
        <v>4</v>
      </c>
      <c r="C76" s="6"/>
    </row>
    <row r="77" spans="1:9" x14ac:dyDescent="0.25">
      <c r="B77" s="3" t="s">
        <v>80</v>
      </c>
      <c r="F77" s="23">
        <v>1200</v>
      </c>
    </row>
    <row r="78" spans="1:9" x14ac:dyDescent="0.25">
      <c r="B78" s="3" t="s">
        <v>6</v>
      </c>
      <c r="F78" s="23">
        <v>1412.5</v>
      </c>
    </row>
    <row r="79" spans="1:9" x14ac:dyDescent="0.25">
      <c r="B79" s="3" t="s">
        <v>78</v>
      </c>
      <c r="F79" s="23">
        <v>1200</v>
      </c>
    </row>
    <row r="80" spans="1:9" x14ac:dyDescent="0.25">
      <c r="B80" s="3" t="s">
        <v>79</v>
      </c>
      <c r="F80" s="23">
        <v>4800</v>
      </c>
    </row>
    <row r="81" spans="1:10" x14ac:dyDescent="0.25">
      <c r="B81" s="3" t="s">
        <v>81</v>
      </c>
      <c r="F81" s="23">
        <v>3912.5</v>
      </c>
    </row>
    <row r="82" spans="1:10" x14ac:dyDescent="0.25">
      <c r="B82" s="3" t="s">
        <v>82</v>
      </c>
      <c r="F82" s="23">
        <v>5650</v>
      </c>
    </row>
    <row r="83" spans="1:10" x14ac:dyDescent="0.25">
      <c r="B83" s="1" t="s">
        <v>87</v>
      </c>
      <c r="F83" s="21">
        <v>1200</v>
      </c>
    </row>
    <row r="84" spans="1:10" x14ac:dyDescent="0.25">
      <c r="B84" s="1" t="s">
        <v>83</v>
      </c>
      <c r="F84" s="21">
        <v>30874.959999999999</v>
      </c>
    </row>
    <row r="85" spans="1:10" x14ac:dyDescent="0.25">
      <c r="F85" s="21"/>
    </row>
    <row r="86" spans="1:10" x14ac:dyDescent="0.25">
      <c r="B86" s="1" t="s">
        <v>8</v>
      </c>
      <c r="F86" s="21">
        <f>SUM(F77:F85)</f>
        <v>50249.96</v>
      </c>
    </row>
    <row r="87" spans="1:10" x14ac:dyDescent="0.25">
      <c r="F87" s="21"/>
    </row>
    <row r="88" spans="1:10" x14ac:dyDescent="0.25">
      <c r="B88" s="8" t="s">
        <v>7</v>
      </c>
      <c r="F88" s="21">
        <v>0</v>
      </c>
    </row>
    <row r="90" spans="1:10" x14ac:dyDescent="0.25">
      <c r="A90" s="4" t="s">
        <v>9</v>
      </c>
      <c r="D90" s="11"/>
      <c r="F90" s="16">
        <f>SUM(F86:F89)</f>
        <v>50249.96</v>
      </c>
    </row>
    <row r="92" spans="1:10" x14ac:dyDescent="0.25">
      <c r="A92" s="16" t="s">
        <v>29</v>
      </c>
      <c r="B92" s="16"/>
      <c r="F92" s="16">
        <f>F73+F90</f>
        <v>97465.45</v>
      </c>
    </row>
    <row r="95" spans="1:10" x14ac:dyDescent="0.25">
      <c r="B95" s="5" t="s">
        <v>41</v>
      </c>
      <c r="E95" s="1"/>
    </row>
    <row r="96" spans="1:10" x14ac:dyDescent="0.25">
      <c r="D96" s="5" t="s">
        <v>34</v>
      </c>
      <c r="E96" s="21">
        <f>E3+SUM(F18:F22)-F49-F51-F90-F50</f>
        <v>217810.88000000003</v>
      </c>
      <c r="J96" s="21"/>
    </row>
    <row r="97" spans="2:10" x14ac:dyDescent="0.25">
      <c r="B97" s="5"/>
      <c r="J97" s="21"/>
    </row>
    <row r="98" spans="2:10" x14ac:dyDescent="0.25">
      <c r="B98" s="5"/>
      <c r="D98" s="5" t="s">
        <v>35</v>
      </c>
      <c r="E98" s="21">
        <f>E5+F25-F54</f>
        <v>6094.7800000000007</v>
      </c>
      <c r="J98" s="21"/>
    </row>
    <row r="99" spans="2:10" x14ac:dyDescent="0.25">
      <c r="B99" s="5"/>
      <c r="J99" s="21"/>
    </row>
    <row r="100" spans="2:10" x14ac:dyDescent="0.25">
      <c r="B100" s="5"/>
      <c r="D100" s="5" t="s">
        <v>36</v>
      </c>
      <c r="E100" s="21">
        <f>E7+F28+F29-F57</f>
        <v>10608.32</v>
      </c>
    </row>
    <row r="101" spans="2:10" x14ac:dyDescent="0.25">
      <c r="B101" s="5"/>
    </row>
    <row r="102" spans="2:10" x14ac:dyDescent="0.25">
      <c r="B102" s="4"/>
      <c r="D102" s="5" t="s">
        <v>37</v>
      </c>
      <c r="E102" s="21">
        <f>E9+F32-F60</f>
        <v>14368.33</v>
      </c>
    </row>
    <row r="103" spans="2:10" x14ac:dyDescent="0.25">
      <c r="B103" s="4"/>
      <c r="D103" s="5"/>
    </row>
    <row r="104" spans="2:10" x14ac:dyDescent="0.25">
      <c r="B104" s="4"/>
      <c r="D104" s="5" t="s">
        <v>38</v>
      </c>
      <c r="E104" s="21">
        <f>E11+F35-F63-F65</f>
        <v>4539.9799999999996</v>
      </c>
    </row>
    <row r="105" spans="2:10" x14ac:dyDescent="0.25">
      <c r="B105" s="4"/>
      <c r="D105" s="5"/>
    </row>
    <row r="106" spans="2:10" x14ac:dyDescent="0.25">
      <c r="B106" s="4"/>
      <c r="D106" s="5" t="s">
        <v>39</v>
      </c>
      <c r="E106" s="21">
        <f>E13+F38+F39-F68</f>
        <v>260245.08</v>
      </c>
      <c r="G106" s="21"/>
    </row>
    <row r="107" spans="2:10" x14ac:dyDescent="0.25">
      <c r="B107" s="4"/>
      <c r="D107" s="5"/>
    </row>
    <row r="108" spans="2:10" x14ac:dyDescent="0.25">
      <c r="B108" s="4"/>
      <c r="D108" s="5" t="s">
        <v>40</v>
      </c>
      <c r="E108" s="21">
        <f>E15+F42+F43+F44-F71</f>
        <v>73523.73000000001</v>
      </c>
    </row>
    <row r="109" spans="2:10" x14ac:dyDescent="0.25">
      <c r="B109" s="4"/>
      <c r="D109" s="5"/>
    </row>
  </sheetData>
  <phoneticPr fontId="7" type="noConversion"/>
  <printOptions horizontalCentered="1"/>
  <pageMargins left="0.7" right="0.7" top="0.75" bottom="0.75" header="0.3" footer="0.3"/>
  <pageSetup scale="95" fitToHeight="0" orientation="portrait" horizontalDpi="4294967293" r:id="rId1"/>
  <headerFooter>
    <oddHeader>&amp;C&amp;"Arial,Bold"&amp;12White Oak Township Annual Report 
Fiscal Year April 1, 2025 - March 31, 2026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66C33-44CE-490F-BFDE-7C635A6A91ED}">
  <dimension ref="D5:V36"/>
  <sheetViews>
    <sheetView workbookViewId="0">
      <selection activeCell="J20" sqref="J20"/>
    </sheetView>
    <sheetView workbookViewId="1"/>
  </sheetViews>
  <sheetFormatPr defaultRowHeight="14.4" x14ac:dyDescent="0.3"/>
  <sheetData>
    <row r="5" spans="4:10" x14ac:dyDescent="0.3">
      <c r="D5">
        <f>92+4686.97+317.43+2565.6+5493.56+532</f>
        <v>13687.560000000001</v>
      </c>
    </row>
    <row r="6" spans="4:10" x14ac:dyDescent="0.3">
      <c r="D6">
        <v>48837.46</v>
      </c>
    </row>
    <row r="8" spans="4:10" x14ac:dyDescent="0.3">
      <c r="D8">
        <f>D6-4800</f>
        <v>44037.46</v>
      </c>
    </row>
    <row r="10" spans="4:10" x14ac:dyDescent="0.3">
      <c r="D10">
        <f>D8-45449.96</f>
        <v>-1412.5</v>
      </c>
    </row>
    <row r="16" spans="4:10" x14ac:dyDescent="0.3">
      <c r="I16">
        <v>828</v>
      </c>
      <c r="J16">
        <v>1764</v>
      </c>
    </row>
    <row r="17" spans="9:20" x14ac:dyDescent="0.3">
      <c r="I17">
        <v>110</v>
      </c>
      <c r="J17">
        <v>286</v>
      </c>
    </row>
    <row r="18" spans="9:20" x14ac:dyDescent="0.3">
      <c r="I18">
        <f>SUM(I16:I17)</f>
        <v>938</v>
      </c>
      <c r="J18">
        <f>SUM(J16:J17)</f>
        <v>2050</v>
      </c>
    </row>
    <row r="19" spans="9:20" x14ac:dyDescent="0.3">
      <c r="J19">
        <f>J18-I18</f>
        <v>1112</v>
      </c>
    </row>
    <row r="26" spans="9:20" x14ac:dyDescent="0.3">
      <c r="T26">
        <v>17230.27</v>
      </c>
    </row>
    <row r="27" spans="9:20" x14ac:dyDescent="0.3">
      <c r="T27">
        <v>46799.69</v>
      </c>
    </row>
    <row r="28" spans="9:20" x14ac:dyDescent="0.3">
      <c r="T28">
        <v>100</v>
      </c>
    </row>
    <row r="29" spans="9:20" x14ac:dyDescent="0.3">
      <c r="T29">
        <v>2222.21</v>
      </c>
    </row>
    <row r="30" spans="9:20" x14ac:dyDescent="0.3">
      <c r="T30">
        <v>29.89</v>
      </c>
    </row>
    <row r="31" spans="9:20" x14ac:dyDescent="0.3">
      <c r="T31">
        <v>1030</v>
      </c>
    </row>
    <row r="32" spans="9:20" x14ac:dyDescent="0.3">
      <c r="T32">
        <v>106.55</v>
      </c>
    </row>
    <row r="33" spans="20:22" x14ac:dyDescent="0.3">
      <c r="T33">
        <v>60000</v>
      </c>
    </row>
    <row r="36" spans="20:22" x14ac:dyDescent="0.3">
      <c r="T36">
        <f>SUM(T26:T35)</f>
        <v>127518.61000000002</v>
      </c>
      <c r="U36">
        <v>81058.899999999994</v>
      </c>
      <c r="V36">
        <f>T36-U36</f>
        <v>46459.710000000021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R&amp;B Treasurer's Report </vt:lpstr>
      <vt:lpstr>Township Treasurer's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Cristin Weber</cp:lastModifiedBy>
  <cp:lastPrinted>2025-04-08T22:00:54Z</cp:lastPrinted>
  <dcterms:created xsi:type="dcterms:W3CDTF">2013-04-14T19:58:08Z</dcterms:created>
  <dcterms:modified xsi:type="dcterms:W3CDTF">2026-04-13T13:39:18Z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61ecbe3-7ba9-4124-b9d7-ffd820687beb_Enabled">
    <vt:lpwstr>true</vt:lpwstr>
  </property>
  <property fmtid="{D5CDD505-2E9C-101B-9397-08002B2CF9AE}" pid="3" name="MSIP_Label_261ecbe3-7ba9-4124-b9d7-ffd820687beb_SetDate">
    <vt:lpwstr>2021-04-05T14:06:46Z</vt:lpwstr>
  </property>
  <property fmtid="{D5CDD505-2E9C-101B-9397-08002B2CF9AE}" pid="4" name="MSIP_Label_261ecbe3-7ba9-4124-b9d7-ffd820687beb_Method">
    <vt:lpwstr>Standard</vt:lpwstr>
  </property>
  <property fmtid="{D5CDD505-2E9C-101B-9397-08002B2CF9AE}" pid="5" name="MSIP_Label_261ecbe3-7ba9-4124-b9d7-ffd820687beb_Name">
    <vt:lpwstr>261ecbe3-7ba9-4124-b9d7-ffd820687beb</vt:lpwstr>
  </property>
  <property fmtid="{D5CDD505-2E9C-101B-9397-08002B2CF9AE}" pid="6" name="MSIP_Label_261ecbe3-7ba9-4124-b9d7-ffd820687beb_SiteId">
    <vt:lpwstr>fa23982e-6646-4a33-a5c4-1a848d02fcc4</vt:lpwstr>
  </property>
  <property fmtid="{D5CDD505-2E9C-101B-9397-08002B2CF9AE}" pid="7" name="MSIP_Label_261ecbe3-7ba9-4124-b9d7-ffd820687beb_ActionId">
    <vt:lpwstr>dff7a8b9-2156-4fb5-ac7e-f027e8c361d2</vt:lpwstr>
  </property>
  <property fmtid="{D5CDD505-2E9C-101B-9397-08002B2CF9AE}" pid="8" name="MSIP_Label_261ecbe3-7ba9-4124-b9d7-ffd820687beb_ContentBits">
    <vt:lpwstr>0</vt:lpwstr>
  </property>
</Properties>
</file>